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CCA\Financials\Current Fiscal Year\"/>
    </mc:Choice>
  </mc:AlternateContent>
  <xr:revisionPtr revIDLastSave="0" documentId="13_ncr:1_{273339D4-244C-406A-B16D-4E77548AD166}" xr6:coauthVersionLast="47" xr6:coauthVersionMax="47" xr10:uidLastSave="{00000000-0000-0000-0000-000000000000}"/>
  <bookViews>
    <workbookView xWindow="-120" yWindow="-120" windowWidth="29040" windowHeight="15720" xr2:uid="{88E82028-DFDC-47A4-AA88-D1E090006702}"/>
  </bookViews>
  <sheets>
    <sheet name="Sheet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4" l="1"/>
  <c r="O6" i="4"/>
  <c r="O7" i="4"/>
  <c r="O8" i="4"/>
  <c r="O10" i="4"/>
  <c r="N11" i="4"/>
  <c r="O14" i="4"/>
  <c r="O21" i="4" s="1"/>
  <c r="O16" i="4"/>
  <c r="O17" i="4"/>
  <c r="O18" i="4"/>
  <c r="O19" i="4"/>
  <c r="O20" i="4"/>
  <c r="N21" i="4"/>
  <c r="O11" i="4" l="1"/>
  <c r="N22" i="4"/>
  <c r="M21" i="4"/>
  <c r="L21" i="4"/>
  <c r="K21" i="4"/>
  <c r="J21" i="4"/>
  <c r="I21" i="4"/>
  <c r="H21" i="4"/>
  <c r="G21" i="4"/>
  <c r="F21" i="4"/>
  <c r="E21" i="4"/>
  <c r="D21" i="4"/>
  <c r="C21" i="4"/>
  <c r="B21" i="4"/>
  <c r="B22" i="4" s="1"/>
  <c r="M11" i="4"/>
  <c r="L11" i="4"/>
  <c r="K11" i="4"/>
  <c r="J11" i="4"/>
  <c r="I11" i="4"/>
  <c r="H11" i="4"/>
  <c r="G11" i="4"/>
  <c r="F11" i="4"/>
  <c r="E11" i="4"/>
  <c r="D11" i="4"/>
  <c r="C11" i="4"/>
  <c r="L22" i="4" l="1"/>
  <c r="E22" i="4"/>
  <c r="H22" i="4"/>
  <c r="I22" i="4"/>
  <c r="J22" i="4"/>
  <c r="M22" i="4"/>
  <c r="K22" i="4"/>
  <c r="G22" i="4"/>
  <c r="C22" i="4"/>
  <c r="D22" i="4"/>
  <c r="F22" i="4"/>
  <c r="C24" i="4" l="1"/>
  <c r="C29" i="4" s="1"/>
  <c r="O22" i="4"/>
  <c r="D24" i="4"/>
  <c r="E24" i="4" s="1"/>
  <c r="D29" i="4" l="1"/>
  <c r="F24" i="4"/>
  <c r="G24" i="4" s="1"/>
  <c r="H24" i="4" s="1"/>
  <c r="I24" i="4" s="1"/>
  <c r="J24" i="4" s="1"/>
  <c r="K24" i="4" s="1"/>
  <c r="L24" i="4" s="1"/>
  <c r="M24" i="4" s="1"/>
  <c r="N24" i="4" s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Pankow</author>
  </authors>
  <commentList>
    <comment ref="C6" authorId="0" shapeId="0" xr:uid="{C6447121-7CE7-4D4C-B328-20C3E0A13392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$460 Deposited 6/9/25</t>
        </r>
      </text>
    </comment>
    <comment ref="D6" authorId="0" shapeId="0" xr:uid="{481FAA36-D490-4AF1-8692-E00E412D262C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$270 on 7/17
$20 on 7/21
$30 on 7/22
$20 on 7/29
</t>
        </r>
      </text>
    </comment>
    <comment ref="E6" authorId="0" shapeId="0" xr:uid="{099E1D33-714C-4A1F-8C8A-0C53ADBCB350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$20 on 8/1
$10 on 8/14
$50 on 8/22</t>
        </r>
      </text>
    </comment>
    <comment ref="F6" authorId="0" shapeId="0" xr:uid="{F3C0970A-C287-4D68-B6F2-A3505C0435BB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$10 on 9/3
$10 on 9/8
$20 on 9/11</t>
        </r>
      </text>
    </comment>
    <comment ref="G6" authorId="0" shapeId="0" xr:uid="{F49FC1E5-964F-4AB6-96AC-D8DEBE7C0FD3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$35 on 10/2
$10 on 10/18</t>
        </r>
      </text>
    </comment>
    <comment ref="N6" authorId="0" shapeId="0" xr:uid="{78202D2A-F65D-4AFE-BADD-AAE84AD21E0F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$300 don, $20 dues on 5/11
$100 (3xdues +70 in 2 donations on 5/14</t>
        </r>
      </text>
    </comment>
    <comment ref="C7" authorId="0" shapeId="0" xr:uid="{CF22C0F2-609C-4C48-AA39-696752AFE35F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6 memberships 6/7/25
6 on 6/30/25
</t>
        </r>
      </text>
    </comment>
    <comment ref="D7" authorId="0" shapeId="0" xr:uid="{396C9558-0F6F-45E3-8DE0-5EA72A37D782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$80 on 7/18
$10 on 7/19
$10 on 7/20
$10 on 7/23
$10 on 7/25
$10 on 7/26
$10.80 on 7/28
$10 on 7/29
</t>
        </r>
      </text>
    </comment>
    <comment ref="E7" authorId="0" shapeId="0" xr:uid="{1E777512-2969-4217-8FB0-B5FE3C5A77E2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$20 on 8/14
$10 on 8/23
$10 on 8/24
</t>
        </r>
      </text>
    </comment>
    <comment ref="F7" authorId="0" shapeId="0" xr:uid="{C477A9B1-4880-4D9F-AAB7-B880445C12EC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$10 on 9/2
$10 on 9/5
$10 on 9/7
$20 on 9/25
</t>
        </r>
      </text>
    </comment>
    <comment ref="G7" authorId="0" shapeId="0" xr:uid="{7E5295AB-2BAF-4647-B0BE-DB189F392CCA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$10 on 10/3
$20 on 10/14
$103.48 on 10/17</t>
        </r>
      </text>
    </comment>
    <comment ref="N7" authorId="0" shapeId="0" xr:uid="{C19412E5-6E83-4CEB-8244-BB2518B7C56F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$10 gross on 5/2
$170 gross dues 5/11
$30  gross dues 5/14</t>
        </r>
      </text>
    </comment>
    <comment ref="N15" authorId="0" shapeId="0" xr:uid="{3DD7700C-07AC-4902-940F-F100F443B362}">
      <text>
        <r>
          <rPr>
            <b/>
            <sz val="9"/>
            <color indexed="81"/>
            <rFont val="Tahoma"/>
            <charset val="1"/>
          </rPr>
          <t>Mark Pankow:</t>
        </r>
        <r>
          <rPr>
            <sz val="9"/>
            <color indexed="81"/>
            <rFont val="Tahoma"/>
            <charset val="1"/>
          </rPr>
          <t xml:space="preserve">
to MyMarketing for post cards &amp; mailing 5/5</t>
        </r>
      </text>
    </comment>
    <comment ref="D18" authorId="0" shapeId="0" xr:uid="{807CD285-5C35-454C-BFD6-88132A78F642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Paid 7/17 Check #1635</t>
        </r>
      </text>
    </comment>
    <comment ref="J19" authorId="0" shapeId="0" xr:uid="{0BD8C6EF-9560-4513-9F15-292B0D3EAA76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Paid 1/19</t>
        </r>
      </text>
    </comment>
    <comment ref="G20" authorId="0" shapeId="0" xr:uid="{93B8A32A-F72D-4A76-8EBC-C847674E4BE3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To Marguerite for 1-year ZOOM license on 10/14</t>
        </r>
      </text>
    </comment>
    <comment ref="K20" authorId="0" shapeId="0" xr:uid="{7043430E-EB39-445D-88D4-80F9CF4B2EC2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$28 reimb to Marguerite - Web Hosting on 2/20</t>
        </r>
      </text>
    </comment>
    <comment ref="G29" authorId="0" shapeId="0" xr:uid="{99706464-2DD7-4FDE-8012-495B74E2AF5F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Balance as of 10/30</t>
        </r>
      </text>
    </comment>
    <comment ref="H29" authorId="0" shapeId="0" xr:uid="{F87C24C1-E7A1-4ED4-A1E8-77C60B5C20AA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As of 11/04</t>
        </r>
      </text>
    </comment>
    <comment ref="I29" authorId="0" shapeId="0" xr:uid="{71BF9E52-140C-4BE3-BC51-4D6C06DC6C3D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As of 12/29</t>
        </r>
      </text>
    </comment>
    <comment ref="J29" authorId="0" shapeId="0" xr:uid="{2377E8DA-D132-43F9-830D-CC68CA2EFDAA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As of 1/28</t>
        </r>
      </text>
    </comment>
    <comment ref="K29" authorId="0" shapeId="0" xr:uid="{3CCDAB63-53EA-4D06-A860-E830161DD60D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As of 2/26</t>
        </r>
      </text>
    </comment>
    <comment ref="L29" authorId="0" shapeId="0" xr:uid="{138958AC-7CAB-4E21-AA09-280D3D10977E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as of 3/6</t>
        </r>
      </text>
    </comment>
    <comment ref="M29" authorId="0" shapeId="0" xr:uid="{00ADDCA7-E558-4D4B-B7D5-6F88E6358A54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As of 4/20/26</t>
        </r>
      </text>
    </comment>
    <comment ref="N29" authorId="0" shapeId="0" xr:uid="{5D93694D-A701-4947-9550-EF54C974D920}">
      <text>
        <r>
          <rPr>
            <b/>
            <sz val="9"/>
            <color indexed="81"/>
            <rFont val="Tahoma"/>
            <charset val="1"/>
          </rPr>
          <t>Mark Pankow:</t>
        </r>
        <r>
          <rPr>
            <sz val="9"/>
            <color indexed="81"/>
            <rFont val="Tahoma"/>
            <charset val="1"/>
          </rPr>
          <t xml:space="preserve">
As of ; 5/15/26</t>
        </r>
      </text>
    </comment>
  </commentList>
</comments>
</file>

<file path=xl/sharedStrings.xml><?xml version="1.0" encoding="utf-8"?>
<sst xmlns="http://schemas.openxmlformats.org/spreadsheetml/2006/main" count="39" uniqueCount="39">
  <si>
    <t>GREATER COLESVILLE CITIZEN'S ASSOCIATION</t>
  </si>
  <si>
    <t>June 1, 2025 - May 31, 2026</t>
  </si>
  <si>
    <t>25-26  Budget</t>
  </si>
  <si>
    <t>June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</si>
  <si>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</si>
  <si>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</si>
  <si>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</si>
  <si>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</si>
  <si>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</si>
  <si>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</si>
  <si>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</si>
  <si>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</si>
  <si>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</si>
  <si>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</si>
  <si>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</si>
  <si>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YTD</t>
  </si>
  <si>
    <t>Receipts</t>
  </si>
  <si>
    <t xml:space="preserve">     By ckeck/cash</t>
  </si>
  <si>
    <t xml:space="preserve">     By Paypal</t>
  </si>
  <si>
    <t xml:space="preserve">     Paypal fees</t>
  </si>
  <si>
    <t>Misc Income</t>
  </si>
  <si>
    <t>Total Receipts</t>
  </si>
  <si>
    <t xml:space="preserve">Expenses </t>
  </si>
  <si>
    <t>Clarion</t>
  </si>
  <si>
    <t>Internet Site</t>
  </si>
  <si>
    <t>Meeting Place Donation</t>
  </si>
  <si>
    <t>PO Box Rental</t>
  </si>
  <si>
    <t>Sign Insurance (Hartford)</t>
  </si>
  <si>
    <t>Miscellaneous</t>
  </si>
  <si>
    <t>Total Expenses</t>
  </si>
  <si>
    <t>MONTHLY NET:</t>
  </si>
  <si>
    <t>Notely Fund Expenses</t>
  </si>
  <si>
    <t>Notley Funds Available</t>
  </si>
  <si>
    <t>Noitley Funds Collected</t>
  </si>
  <si>
    <t>GCCA Available Balance</t>
  </si>
  <si>
    <t>Membership/ Donation</t>
  </si>
  <si>
    <t>Total AU Bank Balance</t>
  </si>
  <si>
    <t>GCCA Postcard</t>
  </si>
  <si>
    <t>As of: 5/17/26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</si>
</sst>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3" fontId="1" fillId="0" borderId="0" xfId="0" applyNumberFormat="1" applyFont="1" applyAlignment="1">
      <alignment horizontal="left" vertical="center"/>
    </xf>
    <xf numFmtId="3" fontId="2" fillId="0" borderId="0" xfId="0" applyNumberFormat="1" applyFont="1"/>
    <xf numFmtId="2" fontId="2" fillId="0" borderId="0" xfId="0" applyNumberFormat="1" applyFont="1"/>
    <xf numFmtId="3" fontId="4" fillId="0" borderId="0" xfId="0" applyNumberFormat="1" applyFont="1" applyAlignment="1">
      <alignment horizontal="left"/>
    </xf>
    <xf numFmtId="3" fontId="5" fillId="0" borderId="0" xfId="0" applyNumberFormat="1" applyFont="1"/>
    <xf numFmtId="3" fontId="6" fillId="0" borderId="0" xfId="0" applyNumberFormat="1" applyFont="1"/>
    <xf numFmtId="2" fontId="5" fillId="0" borderId="0" xfId="0" applyNumberFormat="1" applyFont="1"/>
    <xf numFmtId="3" fontId="7" fillId="0" borderId="2" xfId="0" applyNumberFormat="1" applyFont="1" applyBorder="1"/>
    <xf numFmtId="2" fontId="7" fillId="0" borderId="2" xfId="0" applyNumberFormat="1" applyFont="1" applyBorder="1"/>
    <xf numFmtId="2" fontId="7" fillId="0" borderId="2" xfId="0" applyNumberFormat="1" applyFont="1" applyBorder="1" applyAlignment="1">
      <alignment horizontal="right"/>
    </xf>
    <xf numFmtId="3" fontId="7" fillId="0" borderId="4" xfId="0" applyNumberFormat="1" applyFont="1" applyBorder="1"/>
    <xf numFmtId="4" fontId="7" fillId="0" borderId="2" xfId="0" applyNumberFormat="1" applyFont="1" applyBorder="1"/>
    <xf numFmtId="4" fontId="7" fillId="0" borderId="2" xfId="0" applyNumberFormat="1" applyFont="1" applyBorder="1" applyAlignment="1">
      <alignment horizontal="right"/>
    </xf>
    <xf numFmtId="2" fontId="7" fillId="2" borderId="2" xfId="0" applyNumberFormat="1" applyFont="1" applyFill="1" applyBorder="1"/>
    <xf numFmtId="2" fontId="8" fillId="0" borderId="2" xfId="0" applyNumberFormat="1" applyFont="1" applyBorder="1"/>
    <xf numFmtId="4" fontId="9" fillId="0" borderId="0" xfId="0" applyNumberFormat="1" applyFont="1"/>
    <xf numFmtId="3" fontId="7" fillId="3" borderId="2" xfId="0" applyNumberFormat="1" applyFont="1" applyFill="1" applyBorder="1"/>
    <xf numFmtId="3" fontId="8" fillId="3" borderId="2" xfId="0" applyNumberFormat="1" applyFont="1" applyFill="1" applyBorder="1" applyAlignment="1">
      <alignment horizontal="right"/>
    </xf>
    <xf numFmtId="2" fontId="7" fillId="3" borderId="2" xfId="0" applyNumberFormat="1" applyFont="1" applyFill="1" applyBorder="1"/>
    <xf numFmtId="2" fontId="8" fillId="0" borderId="2" xfId="0" applyNumberFormat="1" applyFont="1" applyBorder="1" applyAlignment="1">
      <alignment horizontal="right"/>
    </xf>
    <xf numFmtId="2" fontId="7" fillId="0" borderId="0" xfId="0" applyNumberFormat="1" applyFont="1"/>
    <xf numFmtId="4" fontId="5" fillId="0" borderId="0" xfId="0" applyNumberFormat="1" applyFont="1"/>
    <xf numFmtId="3" fontId="7" fillId="3" borderId="7" xfId="0" applyNumberFormat="1" applyFont="1" applyFill="1" applyBorder="1"/>
    <xf numFmtId="3" fontId="7" fillId="3" borderId="2" xfId="0" applyNumberFormat="1" applyFont="1" applyFill="1" applyBorder="1" applyAlignment="1">
      <alignment horizontal="right"/>
    </xf>
    <xf numFmtId="2" fontId="7" fillId="3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164" fontId="5" fillId="0" borderId="0" xfId="0" applyNumberFormat="1" applyFont="1"/>
    <xf numFmtId="2" fontId="12" fillId="0" borderId="2" xfId="0" applyNumberFormat="1" applyFont="1" applyBorder="1" applyAlignment="1">
      <alignment horizontal="right"/>
    </xf>
    <xf numFmtId="2" fontId="3" fillId="0" borderId="0" xfId="0" applyNumberFormat="1" applyFont="1"/>
    <xf numFmtId="2" fontId="13" fillId="0" borderId="2" xfId="0" applyNumberFormat="1" applyFont="1" applyBorder="1" applyAlignment="1">
      <alignment horizontal="right"/>
    </xf>
    <xf numFmtId="2" fontId="14" fillId="0" borderId="2" xfId="0" applyNumberFormat="1" applyFont="1" applyBorder="1"/>
    <xf numFmtId="2" fontId="15" fillId="0" borderId="0" xfId="0" applyNumberFormat="1" applyFont="1"/>
    <xf numFmtId="2" fontId="7" fillId="0" borderId="4" xfId="0" applyNumberFormat="1" applyFont="1" applyBorder="1" applyAlignment="1">
      <alignment wrapText="1"/>
    </xf>
    <xf numFmtId="2" fontId="14" fillId="0" borderId="4" xfId="0" applyNumberFormat="1" applyFont="1" applyBorder="1" applyAlignment="1">
      <alignment wrapText="1"/>
    </xf>
    <xf numFmtId="3" fontId="7" fillId="0" borderId="4" xfId="0" applyNumberFormat="1" applyFont="1" applyBorder="1" applyAlignment="1">
      <alignment wrapText="1"/>
    </xf>
    <xf numFmtId="3" fontId="8" fillId="0" borderId="4" xfId="0" applyNumberFormat="1" applyFont="1" applyBorder="1" applyAlignment="1">
      <alignment wrapText="1"/>
    </xf>
    <xf numFmtId="3" fontId="8" fillId="3" borderId="5" xfId="0" applyNumberFormat="1" applyFont="1" applyFill="1" applyBorder="1" applyAlignment="1">
      <alignment wrapText="1"/>
    </xf>
    <xf numFmtId="3" fontId="12" fillId="0" borderId="4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wrapText="1"/>
    </xf>
    <xf numFmtId="3" fontId="7" fillId="3" borderId="6" xfId="0" applyNumberFormat="1" applyFont="1" applyFill="1" applyBorder="1" applyAlignment="1">
      <alignment wrapText="1"/>
    </xf>
    <xf numFmtId="4" fontId="7" fillId="0" borderId="4" xfId="0" applyNumberFormat="1" applyFont="1" applyBorder="1" applyAlignment="1">
      <alignment wrapText="1"/>
    </xf>
    <xf numFmtId="2" fontId="8" fillId="0" borderId="4" xfId="0" applyNumberFormat="1" applyFont="1" applyBorder="1" applyAlignment="1">
      <alignment horizontal="center" wrapText="1"/>
    </xf>
    <xf numFmtId="164" fontId="7" fillId="0" borderId="4" xfId="0" applyNumberFormat="1" applyFont="1" applyBorder="1" applyAlignment="1">
      <alignment wrapText="1"/>
    </xf>
    <xf numFmtId="2" fontId="8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/>
    <xf numFmtId="2" fontId="8" fillId="2" borderId="2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D2A16-124C-4024-A7A5-9B1EA4808D06}">
  <dimension ref="A1:Q29"/>
  <sheetViews>
    <sheetView tabSelected="1" zoomScaleNormal="100" workbookViewId="0">
      <selection activeCell="D3" sqref="D3:D4"/>
    </sheetView>
  </sheetViews>
  <sheetFormatPr defaultColWidth="12.7109375" defaultRowHeight="15.75" x14ac:dyDescent="0.25"/>
  <cols>
    <col min="1" max="1" width="15.5703125" style="5" customWidth="1"/>
    <col min="2" max="3" width="7.85546875" style="5" customWidth="1"/>
    <col min="4" max="5" width="7.5703125" style="7" customWidth="1"/>
    <col min="6" max="6" width="8.5703125" style="7" customWidth="1"/>
    <col min="7" max="8" width="8.28515625" style="7" customWidth="1"/>
    <col min="9" max="9" width="9" style="7" customWidth="1"/>
    <col min="10" max="10" width="8.28515625" style="7" customWidth="1"/>
    <col min="11" max="11" width="8.42578125" style="7" customWidth="1"/>
    <col min="12" max="12" width="8.28515625" style="7" customWidth="1"/>
    <col min="13" max="13" width="9.140625" style="7" customWidth="1"/>
    <col min="14" max="14" width="9.42578125" style="7" customWidth="1"/>
    <col min="15" max="15" width="8.7109375" style="7" customWidth="1"/>
    <col min="16" max="16384" width="12.7109375" style="5"/>
  </cols>
  <sheetData>
    <row r="1" spans="1:16" s="2" customFormat="1" ht="21" x14ac:dyDescent="0.35">
      <c r="A1" s="1" t="s">
        <v>0</v>
      </c>
      <c r="D1" s="3"/>
      <c r="E1" s="30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6" x14ac:dyDescent="0.25">
      <c r="A2" s="4" t="s">
        <v>1</v>
      </c>
      <c r="D2" s="6" t="s">
        <v>38</v>
      </c>
    </row>
    <row r="3" spans="1:16" x14ac:dyDescent="0.25">
      <c r="A3" s="48" t="s">
        <v>16</v>
      </c>
      <c r="B3" s="50" t="s">
        <v>2</v>
      </c>
      <c r="C3" s="50" t="s">
        <v>3</v>
      </c>
      <c r="D3" s="45" t="s">
        <v>4</v>
      </c>
      <c r="E3" s="45" t="s">
        <v>5</v>
      </c>
      <c r="F3" s="45" t="s">
        <v>6</v>
      </c>
      <c r="G3" s="45" t="s">
        <v>7</v>
      </c>
      <c r="H3" s="45" t="s">
        <v>8</v>
      </c>
      <c r="I3" s="45" t="s">
        <v>9</v>
      </c>
      <c r="J3" s="45" t="s">
        <v>10</v>
      </c>
      <c r="K3" s="47" t="s">
        <v>11</v>
      </c>
      <c r="L3" s="45" t="s">
        <v>12</v>
      </c>
      <c r="M3" s="45" t="s">
        <v>13</v>
      </c>
      <c r="N3" s="45" t="s">
        <v>14</v>
      </c>
      <c r="O3" s="45" t="s">
        <v>15</v>
      </c>
    </row>
    <row r="4" spans="1:16" x14ac:dyDescent="0.25">
      <c r="A4" s="49"/>
      <c r="B4" s="50"/>
      <c r="C4" s="50"/>
      <c r="D4" s="45"/>
      <c r="E4" s="45"/>
      <c r="F4" s="46"/>
      <c r="G4" s="46"/>
      <c r="H4" s="46"/>
      <c r="I4" s="45"/>
      <c r="J4" s="45"/>
      <c r="K4" s="47"/>
      <c r="L4" s="45"/>
      <c r="M4" s="45"/>
      <c r="N4" s="45"/>
      <c r="O4" s="45"/>
    </row>
    <row r="5" spans="1:16" ht="26.25" x14ac:dyDescent="0.25">
      <c r="A5" s="43" t="s">
        <v>35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6" s="7" customFormat="1" x14ac:dyDescent="0.25">
      <c r="A6" s="34" t="s">
        <v>17</v>
      </c>
      <c r="B6" s="9">
        <v>4000</v>
      </c>
      <c r="C6" s="9">
        <v>460</v>
      </c>
      <c r="D6" s="9">
        <v>340</v>
      </c>
      <c r="E6" s="9">
        <v>80</v>
      </c>
      <c r="F6" s="9">
        <v>40</v>
      </c>
      <c r="G6" s="9">
        <v>45</v>
      </c>
      <c r="H6" s="9"/>
      <c r="I6" s="10"/>
      <c r="J6" s="9"/>
      <c r="K6" s="9"/>
      <c r="L6" s="9">
        <v>10</v>
      </c>
      <c r="M6" s="9"/>
      <c r="N6" s="9">
        <v>420</v>
      </c>
      <c r="O6" s="9">
        <f>SUM(C6:N6)</f>
        <v>1395</v>
      </c>
    </row>
    <row r="7" spans="1:16" s="7" customFormat="1" x14ac:dyDescent="0.25">
      <c r="A7" s="34" t="s">
        <v>18</v>
      </c>
      <c r="B7" s="9">
        <v>2000</v>
      </c>
      <c r="C7" s="9">
        <v>120</v>
      </c>
      <c r="D7" s="9">
        <v>150.80000000000001</v>
      </c>
      <c r="E7" s="9">
        <v>40</v>
      </c>
      <c r="F7" s="9">
        <v>50</v>
      </c>
      <c r="G7" s="9">
        <v>30</v>
      </c>
      <c r="H7" s="9"/>
      <c r="I7" s="10"/>
      <c r="J7" s="9"/>
      <c r="K7" s="9">
        <v>10</v>
      </c>
      <c r="L7" s="9"/>
      <c r="M7" s="9">
        <v>20</v>
      </c>
      <c r="N7" s="9">
        <v>210</v>
      </c>
      <c r="O7" s="9">
        <f>SUM(C7:N7)</f>
        <v>630.79999999999995</v>
      </c>
    </row>
    <row r="8" spans="1:16" s="33" customFormat="1" x14ac:dyDescent="0.25">
      <c r="A8" s="35" t="s">
        <v>19</v>
      </c>
      <c r="B8" s="32">
        <v>-130</v>
      </c>
      <c r="C8" s="32">
        <v>-10.08</v>
      </c>
      <c r="D8" s="32">
        <v>-12.5</v>
      </c>
      <c r="E8" s="32">
        <v>-3.36</v>
      </c>
      <c r="F8" s="32">
        <v>-4.2</v>
      </c>
      <c r="G8" s="32">
        <v>-2.52</v>
      </c>
      <c r="H8" s="32"/>
      <c r="I8" s="32"/>
      <c r="J8" s="32"/>
      <c r="K8" s="32">
        <v>-0.84</v>
      </c>
      <c r="L8" s="32"/>
      <c r="M8" s="32">
        <v>-1.68</v>
      </c>
      <c r="N8" s="32">
        <v>-17.64</v>
      </c>
      <c r="O8" s="32">
        <f>SUM(C8:N8)</f>
        <v>-52.82</v>
      </c>
    </row>
    <row r="9" spans="1:16" s="33" customFormat="1" ht="12.75" customHeight="1" x14ac:dyDescent="0.25">
      <c r="A9" s="35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16" x14ac:dyDescent="0.25">
      <c r="A10" s="36" t="s">
        <v>20</v>
      </c>
      <c r="B10" s="12">
        <v>0</v>
      </c>
      <c r="C10" s="13"/>
      <c r="D10" s="9"/>
      <c r="E10" s="9"/>
      <c r="F10" s="9"/>
      <c r="G10" s="9"/>
      <c r="H10" s="9"/>
      <c r="I10" s="9"/>
      <c r="J10" s="9"/>
      <c r="K10" s="9"/>
      <c r="L10" s="9"/>
      <c r="M10" s="9"/>
      <c r="N10" s="14"/>
      <c r="O10" s="9">
        <f>SUM(C10:N10)</f>
        <v>0</v>
      </c>
    </row>
    <row r="11" spans="1:16" x14ac:dyDescent="0.25">
      <c r="A11" s="37" t="s">
        <v>21</v>
      </c>
      <c r="B11" s="12">
        <v>5870</v>
      </c>
      <c r="C11" s="12">
        <f t="shared" ref="C11:O11" si="0">SUM(C6:C10)</f>
        <v>569.91999999999996</v>
      </c>
      <c r="D11" s="9">
        <f t="shared" si="0"/>
        <v>478.3</v>
      </c>
      <c r="E11" s="9">
        <f t="shared" si="0"/>
        <v>116.64</v>
      </c>
      <c r="F11" s="9">
        <f t="shared" si="0"/>
        <v>85.8</v>
      </c>
      <c r="G11" s="9">
        <f t="shared" si="0"/>
        <v>72.48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2">
        <f t="shared" si="0"/>
        <v>9.16</v>
      </c>
      <c r="L11" s="12">
        <f t="shared" si="0"/>
        <v>10</v>
      </c>
      <c r="M11" s="12">
        <f t="shared" si="0"/>
        <v>18.32</v>
      </c>
      <c r="N11" s="12">
        <f t="shared" si="0"/>
        <v>612.36</v>
      </c>
      <c r="O11" s="15">
        <f t="shared" si="0"/>
        <v>1972.98</v>
      </c>
      <c r="P11" s="16"/>
    </row>
    <row r="12" spans="1:16" x14ac:dyDescent="0.25">
      <c r="A12" s="38"/>
      <c r="B12" s="17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6" x14ac:dyDescent="0.25">
      <c r="A13" s="39" t="s">
        <v>22</v>
      </c>
      <c r="B13" s="8"/>
      <c r="C13" s="2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6" x14ac:dyDescent="0.25">
      <c r="A14" s="36" t="s">
        <v>23</v>
      </c>
      <c r="B14" s="9">
        <v>4000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>
        <f t="shared" ref="O14:O20" si="1">SUM(C14:N14)</f>
        <v>0</v>
      </c>
    </row>
    <row r="15" spans="1:16" x14ac:dyDescent="0.25">
      <c r="A15" s="36" t="s">
        <v>37</v>
      </c>
      <c r="B15" s="9"/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>
        <v>2636.56</v>
      </c>
      <c r="O15" s="9"/>
    </row>
    <row r="16" spans="1:16" x14ac:dyDescent="0.25">
      <c r="A16" s="36" t="s">
        <v>24</v>
      </c>
      <c r="B16" s="9">
        <v>365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>
        <f t="shared" si="1"/>
        <v>0</v>
      </c>
    </row>
    <row r="17" spans="1:17" ht="26.25" x14ac:dyDescent="0.25">
      <c r="A17" s="36" t="s">
        <v>25</v>
      </c>
      <c r="B17" s="9">
        <v>500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>
        <f t="shared" si="1"/>
        <v>0</v>
      </c>
    </row>
    <row r="18" spans="1:17" x14ac:dyDescent="0.25">
      <c r="A18" s="36" t="s">
        <v>26</v>
      </c>
      <c r="B18" s="9">
        <v>464</v>
      </c>
      <c r="C18" s="10"/>
      <c r="D18" s="10">
        <v>464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>
        <f t="shared" si="1"/>
        <v>464</v>
      </c>
    </row>
    <row r="19" spans="1:17" ht="26.25" x14ac:dyDescent="0.25">
      <c r="A19" s="36" t="s">
        <v>27</v>
      </c>
      <c r="B19" s="9">
        <v>887</v>
      </c>
      <c r="C19" s="10"/>
      <c r="D19" s="9"/>
      <c r="E19" s="9"/>
      <c r="F19" s="9"/>
      <c r="G19" s="9"/>
      <c r="H19" s="9"/>
      <c r="I19" s="9"/>
      <c r="J19" s="9">
        <v>851</v>
      </c>
      <c r="K19" s="9"/>
      <c r="L19" s="9"/>
      <c r="M19" s="9"/>
      <c r="N19" s="9"/>
      <c r="O19" s="9">
        <f t="shared" si="1"/>
        <v>851</v>
      </c>
    </row>
    <row r="20" spans="1:17" x14ac:dyDescent="0.25">
      <c r="A20" s="36" t="s">
        <v>28</v>
      </c>
      <c r="B20" s="9">
        <v>100</v>
      </c>
      <c r="C20" s="10"/>
      <c r="D20" s="9"/>
      <c r="E20" s="9"/>
      <c r="F20" s="9"/>
      <c r="G20" s="9">
        <v>164.7</v>
      </c>
      <c r="H20" s="21"/>
      <c r="I20" s="9"/>
      <c r="J20" s="9"/>
      <c r="K20" s="9">
        <v>28</v>
      </c>
      <c r="L20" s="9"/>
      <c r="M20" s="9"/>
      <c r="N20" s="9"/>
      <c r="O20" s="9">
        <f t="shared" si="1"/>
        <v>192.7</v>
      </c>
    </row>
    <row r="21" spans="1:17" x14ac:dyDescent="0.25">
      <c r="A21" s="37" t="s">
        <v>29</v>
      </c>
      <c r="B21" s="9">
        <f>SUM(B14:B20)</f>
        <v>6316</v>
      </c>
      <c r="C21" s="20">
        <f t="shared" ref="C21:O21" si="2">SUM(C13:C20)</f>
        <v>0</v>
      </c>
      <c r="D21" s="20">
        <f t="shared" si="2"/>
        <v>464</v>
      </c>
      <c r="E21" s="20">
        <f t="shared" si="2"/>
        <v>0</v>
      </c>
      <c r="F21" s="20">
        <f t="shared" si="2"/>
        <v>0</v>
      </c>
      <c r="G21" s="20">
        <f t="shared" si="2"/>
        <v>164.7</v>
      </c>
      <c r="H21" s="20">
        <f t="shared" si="2"/>
        <v>0</v>
      </c>
      <c r="I21" s="20">
        <f t="shared" si="2"/>
        <v>0</v>
      </c>
      <c r="J21" s="20">
        <f t="shared" si="2"/>
        <v>851</v>
      </c>
      <c r="K21" s="20">
        <f t="shared" si="2"/>
        <v>28</v>
      </c>
      <c r="L21" s="20">
        <f t="shared" si="2"/>
        <v>0</v>
      </c>
      <c r="M21" s="20">
        <f t="shared" si="2"/>
        <v>0</v>
      </c>
      <c r="N21" s="20">
        <f t="shared" si="2"/>
        <v>2636.56</v>
      </c>
      <c r="O21" s="20">
        <f t="shared" si="2"/>
        <v>1507.7</v>
      </c>
      <c r="Q21" s="22"/>
    </row>
    <row r="22" spans="1:17" s="7" customFormat="1" x14ac:dyDescent="0.25">
      <c r="A22" s="40" t="s">
        <v>30</v>
      </c>
      <c r="B22" s="9">
        <f t="shared" ref="B22:N22" si="3">B11-B21</f>
        <v>-446</v>
      </c>
      <c r="C22" s="20">
        <f t="shared" si="3"/>
        <v>569.91999999999996</v>
      </c>
      <c r="D22" s="20">
        <f t="shared" si="3"/>
        <v>14.300000000000011</v>
      </c>
      <c r="E22" s="20">
        <f t="shared" si="3"/>
        <v>116.64</v>
      </c>
      <c r="F22" s="20">
        <f t="shared" si="3"/>
        <v>85.8</v>
      </c>
      <c r="G22" s="20">
        <f t="shared" si="3"/>
        <v>-92.219999999999985</v>
      </c>
      <c r="H22" s="20">
        <f t="shared" si="3"/>
        <v>0</v>
      </c>
      <c r="I22" s="20">
        <f t="shared" si="3"/>
        <v>0</v>
      </c>
      <c r="J22" s="20">
        <f t="shared" si="3"/>
        <v>-851</v>
      </c>
      <c r="K22" s="20">
        <f t="shared" si="3"/>
        <v>-18.84</v>
      </c>
      <c r="L22" s="20">
        <f t="shared" si="3"/>
        <v>10</v>
      </c>
      <c r="M22" s="20">
        <f t="shared" si="3"/>
        <v>18.32</v>
      </c>
      <c r="N22" s="20">
        <f t="shared" si="3"/>
        <v>-2024.1999999999998</v>
      </c>
      <c r="O22" s="15">
        <f>SUM(C22:N22)</f>
        <v>-2171.2799999999997</v>
      </c>
    </row>
    <row r="23" spans="1:17" ht="16.5" thickBot="1" x14ac:dyDescent="0.3">
      <c r="A23" s="41"/>
      <c r="B23" s="23"/>
      <c r="C23" s="24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19"/>
    </row>
    <row r="24" spans="1:17" s="22" customFormat="1" ht="26.25" x14ac:dyDescent="0.25">
      <c r="A24" s="42" t="s">
        <v>34</v>
      </c>
      <c r="B24" s="12">
        <v>4623.4799999999996</v>
      </c>
      <c r="C24" s="13">
        <f>SUM(B24+C22)</f>
        <v>5193.3999999999996</v>
      </c>
      <c r="D24" s="10">
        <f t="shared" ref="D24:N24" si="4">C24+D11-D21</f>
        <v>5207.7</v>
      </c>
      <c r="E24" s="10">
        <f t="shared" si="4"/>
        <v>5324.34</v>
      </c>
      <c r="F24" s="10">
        <f t="shared" si="4"/>
        <v>5410.14</v>
      </c>
      <c r="G24" s="10">
        <f t="shared" si="4"/>
        <v>5317.92</v>
      </c>
      <c r="H24" s="10">
        <f t="shared" si="4"/>
        <v>5317.92</v>
      </c>
      <c r="I24" s="10">
        <f t="shared" si="4"/>
        <v>5317.92</v>
      </c>
      <c r="J24" s="10">
        <f t="shared" si="4"/>
        <v>4466.92</v>
      </c>
      <c r="K24" s="10">
        <f t="shared" si="4"/>
        <v>4448.08</v>
      </c>
      <c r="L24" s="10">
        <f t="shared" si="4"/>
        <v>4458.08</v>
      </c>
      <c r="M24" s="10">
        <f t="shared" si="4"/>
        <v>4476.3999999999996</v>
      </c>
      <c r="N24" s="10">
        <f t="shared" si="4"/>
        <v>2452.1999999999994</v>
      </c>
      <c r="O24" s="20"/>
    </row>
    <row r="25" spans="1:17" s="22" customFormat="1" ht="27.75" customHeight="1" x14ac:dyDescent="0.25">
      <c r="A25" s="42" t="s">
        <v>33</v>
      </c>
      <c r="B25" s="12"/>
      <c r="C25" s="26"/>
      <c r="D25" s="20"/>
      <c r="E25" s="29"/>
      <c r="F25" s="20"/>
      <c r="G25" s="20"/>
      <c r="H25" s="20"/>
      <c r="I25" s="20"/>
      <c r="J25" s="20"/>
      <c r="L25" s="20"/>
      <c r="M25" s="20"/>
      <c r="N25" s="20">
        <v>57247.21</v>
      </c>
      <c r="O25" s="20"/>
    </row>
    <row r="26" spans="1:17" ht="26.25" x14ac:dyDescent="0.25">
      <c r="A26" s="36" t="s">
        <v>31</v>
      </c>
      <c r="B26" s="8"/>
      <c r="C26" s="27"/>
      <c r="D26" s="29"/>
      <c r="E26" s="31"/>
      <c r="G26" s="31"/>
      <c r="H26" s="31"/>
      <c r="I26" s="31"/>
      <c r="J26" s="31"/>
      <c r="K26" s="31"/>
      <c r="L26" s="31"/>
      <c r="M26" s="31"/>
      <c r="N26" s="31">
        <v>-49892.09</v>
      </c>
      <c r="O26" s="9"/>
    </row>
    <row r="27" spans="1:17" ht="15" customHeight="1" x14ac:dyDescent="0.25">
      <c r="A27" s="36" t="s">
        <v>32</v>
      </c>
      <c r="B27" s="8"/>
      <c r="C27" s="27"/>
      <c r="D27" s="29"/>
      <c r="E27" s="20"/>
      <c r="F27" s="29"/>
      <c r="G27" s="29"/>
      <c r="H27" s="29"/>
      <c r="I27" s="29"/>
      <c r="J27" s="29"/>
      <c r="K27" s="29"/>
      <c r="L27" s="29"/>
      <c r="M27" s="29"/>
      <c r="N27" s="20">
        <f>SUM(N25:N26)</f>
        <v>7355.1200000000026</v>
      </c>
      <c r="O27" s="9"/>
    </row>
    <row r="28" spans="1:17" x14ac:dyDescent="0.25">
      <c r="A28" s="11"/>
      <c r="B28" s="8"/>
      <c r="C28" s="27"/>
      <c r="D28" s="29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9"/>
    </row>
    <row r="29" spans="1:17" s="28" customFormat="1" ht="26.25" x14ac:dyDescent="0.25">
      <c r="A29" s="44" t="s">
        <v>36</v>
      </c>
      <c r="B29" s="12">
        <v>5138.4399999999996</v>
      </c>
      <c r="C29" s="12">
        <f t="shared" ref="C29:E29" si="5">C24-C26</f>
        <v>5193.3999999999996</v>
      </c>
      <c r="D29" s="9">
        <f t="shared" si="5"/>
        <v>5207.7</v>
      </c>
      <c r="E29" s="9">
        <f t="shared" si="5"/>
        <v>5324.34</v>
      </c>
      <c r="F29" s="9">
        <v>26885.79</v>
      </c>
      <c r="G29" s="9">
        <v>23169.82</v>
      </c>
      <c r="H29" s="9">
        <v>19111.82</v>
      </c>
      <c r="I29" s="9">
        <v>13939.55</v>
      </c>
      <c r="J29" s="9">
        <v>13054.3</v>
      </c>
      <c r="K29" s="9">
        <v>11804.36</v>
      </c>
      <c r="L29" s="9">
        <v>12423.52</v>
      </c>
      <c r="M29" s="9">
        <v>10257.24</v>
      </c>
      <c r="N29" s="9">
        <v>9807.32</v>
      </c>
      <c r="O29" s="9"/>
    </row>
  </sheetData>
  <mergeCells count="15">
    <mergeCell ref="F3:F4"/>
    <mergeCell ref="A3:A4"/>
    <mergeCell ref="B3:B4"/>
    <mergeCell ref="C3:C4"/>
    <mergeCell ref="D3:D4"/>
    <mergeCell ref="E3:E4"/>
    <mergeCell ref="M3:M4"/>
    <mergeCell ref="N3:N4"/>
    <mergeCell ref="O3:O4"/>
    <mergeCell ref="G3:G4"/>
    <mergeCell ref="H3:H4"/>
    <mergeCell ref="I3:I4"/>
    <mergeCell ref="J3:J4"/>
    <mergeCell ref="K3:K4"/>
    <mergeCell ref="L3:L4"/>
  </mergeCells>
  <pageMargins left="0.25" right="0.25" top="0.5" bottom="0.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Pankow</dc:creator>
  <cp:lastModifiedBy>Mark Pankow</cp:lastModifiedBy>
  <cp:lastPrinted>2026-05-17T20:30:49Z</cp:lastPrinted>
  <dcterms:created xsi:type="dcterms:W3CDTF">2025-07-19T14:28:13Z</dcterms:created>
  <dcterms:modified xsi:type="dcterms:W3CDTF">2026-05-17T21:05:05Z</dcterms:modified>
</cp:coreProperties>
</file>